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8_{221610E7-FCE0-4D7A-9287-BA4750D79FF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lcolo contribut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2" i="2" l="1"/>
  <c r="N30" i="2"/>
  <c r="K30" i="2"/>
  <c r="J30" i="2"/>
  <c r="N42" i="2"/>
  <c r="N38" i="2"/>
  <c r="K38" i="2"/>
  <c r="J38" i="2"/>
  <c r="N34" i="2"/>
  <c r="K34" i="2"/>
  <c r="J34" i="2"/>
  <c r="N26" i="2"/>
  <c r="K26" i="2"/>
  <c r="J26" i="2"/>
  <c r="D17" i="2"/>
  <c r="E17" i="2" s="1"/>
  <c r="F17" i="2" s="1"/>
  <c r="L31" i="2" s="1"/>
  <c r="D18" i="2"/>
  <c r="E18" i="2" s="1"/>
  <c r="F18" i="2" s="1"/>
  <c r="D19" i="2"/>
  <c r="E19" i="2" s="1"/>
  <c r="F19" i="2" s="1"/>
  <c r="D20" i="2"/>
  <c r="E20" i="2" s="1"/>
  <c r="F20" i="2" s="1"/>
  <c r="L43" i="2" s="1"/>
  <c r="D16" i="2"/>
  <c r="E16" i="2" s="1"/>
  <c r="F16" i="2" s="1"/>
  <c r="L42" i="2" l="1"/>
  <c r="P42" i="2" s="1"/>
  <c r="L30" i="2"/>
  <c r="P30" i="2" s="1"/>
  <c r="L38" i="2"/>
  <c r="L39" i="2"/>
  <c r="L27" i="2"/>
  <c r="L26" i="2"/>
  <c r="L34" i="2"/>
  <c r="L35" i="2"/>
  <c r="P26" i="2" l="1"/>
  <c r="P38" i="2"/>
  <c r="P34" i="2"/>
</calcChain>
</file>

<file path=xl/sharedStrings.xml><?xml version="1.0" encoding="utf-8"?>
<sst xmlns="http://schemas.openxmlformats.org/spreadsheetml/2006/main" count="22" uniqueCount="18">
  <si>
    <t>Ottimo (AAAA-A)</t>
  </si>
  <si>
    <t>Buono (BBB)</t>
  </si>
  <si>
    <t>Soddisfacente (BB)</t>
  </si>
  <si>
    <t>Scarso (B)</t>
  </si>
  <si>
    <t>Negativo (CCC e inferiore)</t>
  </si>
  <si>
    <t>TB+M</t>
  </si>
  <si>
    <t>(TB+M)/2</t>
  </si>
  <si>
    <t>1-</t>
  </si>
  <si>
    <t>FINANZIAMENTO</t>
  </si>
  <si>
    <t>TASSO BASE</t>
  </si>
  <si>
    <t>N. rate</t>
  </si>
  <si>
    <t>CALCOLO CONTRIBUTO</t>
  </si>
  <si>
    <t>IPOTESI 1 - RATING OTTIMO  (AAAA-A)</t>
  </si>
  <si>
    <t>IPOTESI 2 - RATING BUONO  (BBB)</t>
  </si>
  <si>
    <t>IPOTESI 3 - RATING SODDISFACENTE (BB)</t>
  </si>
  <si>
    <t>IPOTESI 4 - SCARSO  (B)</t>
  </si>
  <si>
    <t>IPOTESI 5 - NEGATIVO (CCC e inferiore)</t>
  </si>
  <si>
    <t>FOGLIO DI CALCOLO DEL CONTRIBUTO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</si>
</sst>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Protection="1">
      <protection locked="0"/>
    </xf>
    <xf numFmtId="164" fontId="5" fillId="7" borderId="0" xfId="1" applyFont="1" applyFill="1" applyAlignment="1" applyProtection="1">
      <alignment horizontal="right"/>
      <protection locked="0"/>
    </xf>
    <xf numFmtId="0" fontId="5" fillId="7" borderId="0" xfId="0" applyFont="1" applyFill="1" applyProtection="1">
      <protection locked="0"/>
    </xf>
    <xf numFmtId="0" fontId="0" fillId="0" borderId="0" xfId="0" applyProtection="1"/>
    <xf numFmtId="0" fontId="5" fillId="0" borderId="0" xfId="0" applyFont="1" applyProtection="1"/>
    <xf numFmtId="0" fontId="1" fillId="0" borderId="0" xfId="0" applyFont="1" applyProtection="1"/>
    <xf numFmtId="164" fontId="0" fillId="0" borderId="0" xfId="1" applyFont="1" applyProtection="1"/>
    <xf numFmtId="0" fontId="5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164" fontId="0" fillId="0" borderId="0" xfId="0" applyNumberFormat="1" applyProtection="1"/>
    <xf numFmtId="0" fontId="0" fillId="3" borderId="0" xfId="0" applyFill="1" applyProtection="1"/>
    <xf numFmtId="0" fontId="7" fillId="3" borderId="0" xfId="0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0" fillId="4" borderId="0" xfId="0" applyFill="1" applyProtection="1"/>
    <xf numFmtId="0" fontId="7" fillId="4" borderId="0" xfId="0" applyFont="1" applyFill="1" applyAlignment="1" applyProtection="1">
      <alignment horizontal="center"/>
    </xf>
    <xf numFmtId="0" fontId="0" fillId="4" borderId="0" xfId="0" applyFill="1" applyAlignment="1" applyProtection="1">
      <alignment horizontal="center"/>
    </xf>
    <xf numFmtId="0" fontId="0" fillId="5" borderId="0" xfId="0" applyFill="1" applyProtection="1"/>
    <xf numFmtId="0" fontId="7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3" fillId="2" borderId="0" xfId="0" applyFont="1" applyFill="1" applyProtection="1"/>
    <xf numFmtId="0" fontId="9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6" borderId="0" xfId="0" applyFont="1" applyFill="1" applyProtection="1"/>
    <xf numFmtId="0" fontId="9" fillId="6" borderId="0" xfId="0" applyFont="1" applyFill="1" applyAlignment="1" applyProtection="1">
      <alignment horizontal="center"/>
    </xf>
    <xf numFmtId="0" fontId="3" fillId="6" borderId="0" xfId="0" applyFont="1" applyFill="1" applyAlignment="1" applyProtection="1">
      <alignment horizontal="center"/>
    </xf>
    <xf numFmtId="0" fontId="1" fillId="0" borderId="0" xfId="0" applyFont="1" applyBorder="1" applyProtection="1"/>
    <xf numFmtId="0" fontId="1" fillId="0" borderId="0" xfId="0" applyFont="1" applyFill="1" applyBorder="1" applyProtection="1"/>
    <xf numFmtId="0" fontId="1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 vertical="justify"/>
    </xf>
    <xf numFmtId="0" fontId="0" fillId="0" borderId="0" xfId="0" applyAlignment="1" applyProtection="1">
      <alignment horizontal="center" wrapText="1"/>
    </xf>
    <xf numFmtId="164" fontId="0" fillId="3" borderId="0" xfId="0" applyNumberFormat="1" applyFill="1" applyAlignment="1" applyProtection="1">
      <alignment horizontal="center"/>
    </xf>
    <xf numFmtId="164" fontId="5" fillId="3" borderId="0" xfId="1" applyFont="1" applyFill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/>
    </xf>
    <xf numFmtId="164" fontId="0" fillId="4" borderId="0" xfId="0" applyNumberFormat="1" applyFill="1" applyAlignment="1" applyProtection="1">
      <alignment horizontal="center"/>
    </xf>
    <xf numFmtId="164" fontId="5" fillId="4" borderId="0" xfId="1" applyFont="1" applyFill="1" applyAlignment="1" applyProtection="1">
      <alignment horizontal="center"/>
    </xf>
    <xf numFmtId="0" fontId="5" fillId="4" borderId="0" xfId="0" applyFont="1" applyFill="1" applyAlignment="1" applyProtection="1">
      <alignment horizontal="center"/>
    </xf>
    <xf numFmtId="164" fontId="0" fillId="5" borderId="0" xfId="0" applyNumberFormat="1" applyFill="1" applyAlignment="1" applyProtection="1">
      <alignment horizontal="center"/>
    </xf>
    <xf numFmtId="164" fontId="5" fillId="5" borderId="0" xfId="1" applyFont="1" applyFill="1" applyAlignment="1" applyProtection="1">
      <alignment horizontal="center"/>
    </xf>
    <xf numFmtId="0" fontId="5" fillId="5" borderId="0" xfId="0" applyFont="1" applyFill="1" applyAlignment="1" applyProtection="1">
      <alignment horizontal="center"/>
    </xf>
    <xf numFmtId="164" fontId="3" fillId="2" borderId="0" xfId="0" applyNumberFormat="1" applyFont="1" applyFill="1" applyAlignment="1" applyProtection="1">
      <alignment horizontal="center"/>
    </xf>
    <xf numFmtId="164" fontId="6" fillId="2" borderId="0" xfId="1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164" fontId="3" fillId="6" borderId="0" xfId="0" applyNumberFormat="1" applyFont="1" applyFill="1" applyAlignment="1" applyProtection="1">
      <alignment horizontal="center"/>
    </xf>
    <xf numFmtId="164" fontId="6" fillId="6" borderId="0" xfId="1" applyFont="1" applyFill="1" applyAlignment="1" applyProtection="1">
      <alignment horizontal="center"/>
    </xf>
    <xf numFmtId="0" fontId="6" fillId="6" borderId="0" xfId="0" applyFont="1" applyFill="1" applyAlignment="1" applyProtection="1">
      <alignment horizontal="center"/>
    </xf>
    <xf numFmtId="0" fontId="0" fillId="0" borderId="0" xfId="0" applyBorder="1"/>
    <xf numFmtId="0" fontId="4" fillId="6" borderId="0" xfId="0" applyFont="1" applyFill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/>
    </xf>
    <xf numFmtId="0" fontId="1" fillId="4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0" fontId="1" fillId="5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340519</xdr:colOff>
      <xdr:row>0</xdr:row>
      <xdr:rowOff>200025</xdr:rowOff>
    </xdr:from>
    <xdr:to>
      <xdr:col>15</xdr:col>
      <xdr:colOff>1231445</xdr:colOff>
      <xdr:row>2</xdr:row>
      <xdr:rowOff>161993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5E72C9AA-E5D2-CBF4-AA6F-B5B9434889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7094" y="200025"/>
          <a:ext cx="2453026" cy="476318"/>
        </a:xfrm>
        <a:prstGeom prst="rect">
          <a:avLst/>
        </a:prstGeom>
      </xdr:spPr>
    </xdr:pic>
    <xdr:clientData/>
  </xdr:twoCellAnchor>
  <xdr:twoCellAnchor editAs="oneCell">
    <xdr:from>
      <xdr:col>0</xdr:col>
      <xdr:colOff>154782</xdr:colOff>
      <xdr:row>0</xdr:row>
      <xdr:rowOff>102393</xdr:rowOff>
    </xdr:from>
    <xdr:to>
      <xdr:col>1</xdr:col>
      <xdr:colOff>1414463</xdr:colOff>
      <xdr:row>2</xdr:row>
      <xdr:rowOff>99947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ECCFD982-380D-3774-CAB7-E8CB26829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782" y="102393"/>
          <a:ext cx="2355056" cy="511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9"/>
  <sheetViews>
    <sheetView showGridLines="0" tabSelected="1" zoomScale="80" zoomScaleNormal="80" workbookViewId="0">
      <selection activeCell="C11" sqref="C11"/>
    </sheetView>
  </sheetViews>
  <sheetFormatPr defaultRowHeight="14.4" x14ac:dyDescent="0.3"/>
  <cols>
    <col min="1" max="1" width="16" bestFit="1" customWidth="1"/>
    <col min="2" max="2" width="23.88671875" bestFit="1" customWidth="1"/>
    <col min="3" max="3" width="24.88671875" customWidth="1"/>
    <col min="4" max="5" width="8.88671875" hidden="1" customWidth="1"/>
    <col min="6" max="6" width="5.6640625" hidden="1" customWidth="1"/>
    <col min="9" max="9" width="17.88671875" customWidth="1"/>
    <col min="10" max="10" width="13.88671875" bestFit="1" customWidth="1"/>
    <col min="11" max="11" width="8.88671875" hidden="1" customWidth="1"/>
    <col min="12" max="12" width="32.6640625" hidden="1" customWidth="1"/>
    <col min="13" max="13" width="17.33203125" hidden="1" customWidth="1"/>
    <col min="14" max="14" width="8.88671875" hidden="1" customWidth="1"/>
    <col min="16" max="16" width="19" bestFit="1" customWidth="1"/>
    <col min="17" max="17" width="15.33203125" customWidth="1"/>
  </cols>
  <sheetData>
    <row r="1" spans="1:23" ht="38.25" customHeight="1" x14ac:dyDescent="0.3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23" ht="3" customHeigh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23" ht="14.25" customHeight="1" x14ac:dyDescent="0.3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23" ht="14.25" customHeight="1" x14ac:dyDescent="0.3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23" ht="14.25" customHeight="1" x14ac:dyDescent="0.3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23" ht="30.75" customHeight="1" thickBot="1" x14ac:dyDescent="0.55000000000000004">
      <c r="A6" s="50" t="s">
        <v>17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4"/>
      <c r="R6" s="4"/>
      <c r="S6" s="4"/>
      <c r="T6" s="4"/>
      <c r="U6" s="4"/>
      <c r="V6" s="4"/>
      <c r="W6" s="4"/>
    </row>
    <row r="7" spans="1:23" ht="20.25" customHeight="1" thickTop="1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20.25" customHeigh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8" x14ac:dyDescent="0.35">
      <c r="A9" s="4"/>
      <c r="B9" s="5" t="s">
        <v>8</v>
      </c>
      <c r="C9" s="2">
        <v>26000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x14ac:dyDescent="0.3">
      <c r="A10" s="4"/>
      <c r="B10" s="6"/>
      <c r="C10" s="7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8" x14ac:dyDescent="0.35">
      <c r="A11" s="4"/>
      <c r="B11" s="8" t="s">
        <v>9</v>
      </c>
      <c r="C11" s="3">
        <v>-0.19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s="1" customFormat="1" x14ac:dyDescent="0.3">
      <c r="A12" s="4"/>
      <c r="B12" s="9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s="1" customFormat="1" x14ac:dyDescent="0.3">
      <c r="A13" s="4"/>
      <c r="B13" s="9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s="1" customFormat="1" x14ac:dyDescent="0.3">
      <c r="A14" s="4"/>
      <c r="B14" s="9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s="1" customFormat="1" x14ac:dyDescent="0.3">
      <c r="A15" s="4"/>
      <c r="B15" s="4"/>
      <c r="C15" s="4"/>
      <c r="D15" s="4"/>
      <c r="E15" s="4" t="s">
        <v>5</v>
      </c>
      <c r="F15" s="4" t="s">
        <v>6</v>
      </c>
      <c r="G15" s="4"/>
      <c r="H15" s="4"/>
      <c r="I15" s="4"/>
      <c r="J15" s="4"/>
      <c r="K15" s="4"/>
      <c r="L15" s="4"/>
      <c r="M15" s="10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s="1" customFormat="1" ht="25.2" customHeight="1" x14ac:dyDescent="0.3">
      <c r="A16" s="6"/>
      <c r="B16" s="11" t="s">
        <v>0</v>
      </c>
      <c r="C16" s="12">
        <v>75</v>
      </c>
      <c r="D16" s="11">
        <f>C16/100</f>
        <v>0.75</v>
      </c>
      <c r="E16" s="11">
        <f>D16%+C11%</f>
        <v>5.5999999999999999E-3</v>
      </c>
      <c r="F16" s="13">
        <f>E16/2</f>
        <v>2.8E-3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s="1" customFormat="1" ht="25.2" customHeight="1" x14ac:dyDescent="0.3">
      <c r="A17" s="4"/>
      <c r="B17" s="14" t="s">
        <v>1</v>
      </c>
      <c r="C17" s="15">
        <v>100</v>
      </c>
      <c r="D17" s="14">
        <f t="shared" ref="D17:D20" si="0">C17/100</f>
        <v>1</v>
      </c>
      <c r="E17" s="14">
        <f>D17%+$C$11%</f>
        <v>8.0999999999999996E-3</v>
      </c>
      <c r="F17" s="16">
        <f t="shared" ref="F17:F20" si="1">E17/2</f>
        <v>4.0499999999999998E-3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s="1" customFormat="1" ht="25.2" customHeight="1" x14ac:dyDescent="0.3">
      <c r="A18" s="4"/>
      <c r="B18" s="17" t="s">
        <v>2</v>
      </c>
      <c r="C18" s="18">
        <v>220</v>
      </c>
      <c r="D18" s="17">
        <f t="shared" si="0"/>
        <v>2.2000000000000002</v>
      </c>
      <c r="E18" s="17">
        <f>D18%+$C$11%</f>
        <v>2.0100000000000003E-2</v>
      </c>
      <c r="F18" s="19">
        <f t="shared" si="1"/>
        <v>1.0050000000000002E-2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s="1" customFormat="1" ht="25.2" customHeight="1" x14ac:dyDescent="0.3">
      <c r="A19" s="4"/>
      <c r="B19" s="20" t="s">
        <v>3</v>
      </c>
      <c r="C19" s="21">
        <v>400</v>
      </c>
      <c r="D19" s="20">
        <f t="shared" si="0"/>
        <v>4</v>
      </c>
      <c r="E19" s="20">
        <f>D19%+$C$11%</f>
        <v>3.8100000000000002E-2</v>
      </c>
      <c r="F19" s="22">
        <f t="shared" si="1"/>
        <v>1.9050000000000001E-2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s="1" customFormat="1" ht="25.2" customHeight="1" x14ac:dyDescent="0.3">
      <c r="A20" s="4"/>
      <c r="B20" s="23" t="s">
        <v>4</v>
      </c>
      <c r="C20" s="24">
        <v>650</v>
      </c>
      <c r="D20" s="23">
        <f t="shared" si="0"/>
        <v>6.5</v>
      </c>
      <c r="E20" s="23">
        <f>D20%+$C$11%</f>
        <v>6.3100000000000003E-2</v>
      </c>
      <c r="F20" s="25">
        <f t="shared" si="1"/>
        <v>3.1550000000000002E-2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s="1" customFormat="1" x14ac:dyDescent="0.3">
      <c r="A21" s="4"/>
      <c r="B21" s="4"/>
      <c r="C21" s="4"/>
      <c r="D21" s="4"/>
      <c r="E21" s="4"/>
      <c r="F21" s="4"/>
      <c r="G21" s="4"/>
      <c r="H21" s="4"/>
      <c r="I21" s="6"/>
      <c r="J21" s="6"/>
      <c r="K21" s="26"/>
      <c r="L21" s="26"/>
      <c r="M21" s="26"/>
      <c r="N21" s="27"/>
      <c r="O21" s="4"/>
      <c r="P21" s="4"/>
      <c r="Q21" s="4"/>
      <c r="R21" s="4"/>
      <c r="S21" s="4"/>
      <c r="T21" s="4"/>
      <c r="U21" s="4"/>
      <c r="V21" s="4"/>
      <c r="W21" s="4"/>
    </row>
    <row r="22" spans="1:23" s="1" customFormat="1" hidden="1" x14ac:dyDescent="0.3">
      <c r="A22" s="4"/>
      <c r="B22" s="4"/>
      <c r="C22" s="4"/>
      <c r="D22" s="4"/>
      <c r="E22" s="4"/>
      <c r="F22" s="4"/>
      <c r="G22" s="4"/>
      <c r="H22" s="4"/>
      <c r="I22" s="6"/>
      <c r="J22" s="6"/>
      <c r="K22" s="6"/>
      <c r="L22" s="6"/>
      <c r="M22" s="6"/>
      <c r="N22" s="6"/>
      <c r="O22" s="4"/>
      <c r="P22" s="4"/>
      <c r="Q22" s="4"/>
      <c r="R22" s="4"/>
      <c r="S22" s="4"/>
      <c r="T22" s="4"/>
      <c r="U22" s="4"/>
      <c r="V22" s="4"/>
      <c r="W22" s="4"/>
    </row>
    <row r="23" spans="1:23" s="1" customFormat="1" ht="18" hidden="1" x14ac:dyDescent="0.3">
      <c r="A23" s="4"/>
      <c r="B23" s="28" t="s">
        <v>10</v>
      </c>
      <c r="C23" s="4">
        <v>10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29"/>
      <c r="Q23" s="4"/>
      <c r="R23" s="4"/>
      <c r="S23" s="4"/>
      <c r="T23" s="4"/>
      <c r="U23" s="4"/>
      <c r="V23" s="4"/>
      <c r="W23" s="4"/>
    </row>
    <row r="24" spans="1:23" s="1" customFormat="1" ht="36" x14ac:dyDescent="0.3">
      <c r="A24" s="4"/>
      <c r="B24" s="28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29" t="s">
        <v>11</v>
      </c>
      <c r="Q24" s="4"/>
      <c r="R24" s="4"/>
      <c r="S24" s="4"/>
      <c r="T24" s="4"/>
      <c r="U24" s="4"/>
      <c r="V24" s="4"/>
      <c r="W24" s="4"/>
    </row>
    <row r="25" spans="1:23" s="1" customFormat="1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30"/>
      <c r="Q25" s="4"/>
      <c r="R25" s="4"/>
      <c r="S25" s="4"/>
      <c r="T25" s="4"/>
      <c r="U25" s="4"/>
      <c r="V25" s="4"/>
      <c r="W25" s="4"/>
    </row>
    <row r="26" spans="1:23" s="1" customFormat="1" ht="18" x14ac:dyDescent="0.35">
      <c r="A26" s="4"/>
      <c r="B26" s="9"/>
      <c r="C26" s="4"/>
      <c r="D26" s="4"/>
      <c r="E26" s="4"/>
      <c r="F26" s="4"/>
      <c r="G26" s="52" t="s">
        <v>12</v>
      </c>
      <c r="H26" s="52"/>
      <c r="I26" s="52"/>
      <c r="J26" s="31">
        <f>C9</f>
        <v>26000</v>
      </c>
      <c r="K26" s="13">
        <f>C23</f>
        <v>10</v>
      </c>
      <c r="L26" s="13">
        <f>F16</f>
        <v>2.8E-3</v>
      </c>
      <c r="M26" s="13">
        <v>-1</v>
      </c>
      <c r="N26" s="13">
        <f>1+0.51%</f>
        <v>1.0051000000000001</v>
      </c>
      <c r="O26" s="13"/>
      <c r="P26" s="32">
        <f>J26*(((K26*L26)/(1-L27))-1)</f>
        <v>402.07930793340864</v>
      </c>
      <c r="Q26" s="10"/>
      <c r="R26" s="4"/>
      <c r="S26" s="4"/>
      <c r="T26" s="4"/>
      <c r="U26" s="4"/>
      <c r="V26" s="4"/>
      <c r="W26" s="4"/>
    </row>
    <row r="27" spans="1:23" s="1" customFormat="1" ht="18" x14ac:dyDescent="0.35">
      <c r="A27" s="4"/>
      <c r="B27" s="4"/>
      <c r="C27" s="4"/>
      <c r="D27" s="4"/>
      <c r="E27" s="4"/>
      <c r="F27" s="4"/>
      <c r="G27" s="52"/>
      <c r="H27" s="52"/>
      <c r="I27" s="52"/>
      <c r="J27" s="13"/>
      <c r="K27" s="13" t="s">
        <v>7</v>
      </c>
      <c r="L27" s="13">
        <f>(1+F16)^-C23</f>
        <v>0.97242641416574915</v>
      </c>
      <c r="M27" s="13"/>
      <c r="N27" s="13"/>
      <c r="O27" s="13"/>
      <c r="P27" s="33"/>
      <c r="Q27" s="4"/>
      <c r="R27" s="4"/>
      <c r="S27" s="4"/>
      <c r="T27" s="4"/>
      <c r="U27" s="4"/>
      <c r="V27" s="4"/>
      <c r="W27" s="4"/>
    </row>
    <row r="28" spans="1:23" s="1" customFormat="1" ht="6.75" customHeight="1" x14ac:dyDescent="0.35">
      <c r="A28" s="4"/>
      <c r="B28" s="4"/>
      <c r="C28" s="4"/>
      <c r="D28" s="4"/>
      <c r="E28" s="4"/>
      <c r="F28" s="4"/>
      <c r="G28" s="34"/>
      <c r="H28" s="34"/>
      <c r="I28" s="34"/>
      <c r="J28" s="34"/>
      <c r="K28" s="34"/>
      <c r="L28" s="34"/>
      <c r="M28" s="34"/>
      <c r="N28" s="34"/>
      <c r="O28" s="34"/>
      <c r="P28" s="35"/>
      <c r="Q28" s="4"/>
      <c r="R28" s="4"/>
      <c r="S28" s="4"/>
      <c r="T28" s="4"/>
      <c r="U28" s="4"/>
      <c r="V28" s="4"/>
      <c r="W28" s="4"/>
    </row>
    <row r="29" spans="1:23" s="1" customFormat="1" ht="7.5" customHeight="1" x14ac:dyDescent="0.35">
      <c r="A29" s="4"/>
      <c r="B29" s="4"/>
      <c r="C29" s="4"/>
      <c r="D29" s="4"/>
      <c r="E29" s="4"/>
      <c r="F29" s="4"/>
      <c r="G29" s="34"/>
      <c r="H29" s="34"/>
      <c r="I29" s="34"/>
      <c r="J29" s="34"/>
      <c r="K29" s="34"/>
      <c r="L29" s="34"/>
      <c r="M29" s="34"/>
      <c r="N29" s="34"/>
      <c r="O29" s="34"/>
      <c r="P29" s="35"/>
      <c r="Q29" s="4"/>
      <c r="R29" s="4"/>
      <c r="S29" s="4"/>
      <c r="T29" s="4"/>
      <c r="U29" s="4"/>
      <c r="V29" s="4"/>
      <c r="W29" s="4"/>
    </row>
    <row r="30" spans="1:23" s="1" customFormat="1" ht="18" x14ac:dyDescent="0.35">
      <c r="A30" s="4"/>
      <c r="B30" s="4"/>
      <c r="C30" s="4"/>
      <c r="D30" s="4"/>
      <c r="E30" s="4"/>
      <c r="F30" s="4"/>
      <c r="G30" s="51" t="s">
        <v>13</v>
      </c>
      <c r="H30" s="51"/>
      <c r="I30" s="51"/>
      <c r="J30" s="36">
        <f>C9</f>
        <v>26000</v>
      </c>
      <c r="K30" s="16">
        <f>C23</f>
        <v>10</v>
      </c>
      <c r="L30" s="16">
        <f>F17</f>
        <v>4.0499999999999998E-3</v>
      </c>
      <c r="M30" s="16">
        <v>-1</v>
      </c>
      <c r="N30" s="16">
        <f>1+0.51%</f>
        <v>1.0051000000000001</v>
      </c>
      <c r="O30" s="16"/>
      <c r="P30" s="37">
        <f>J30*(((K30*L30)/(1-L31))-1)</f>
        <v>582.66113424343268</v>
      </c>
      <c r="Q30" s="4"/>
      <c r="R30" s="4"/>
      <c r="S30" s="4"/>
      <c r="T30" s="4"/>
      <c r="U30" s="4"/>
      <c r="V30" s="4"/>
      <c r="W30" s="4"/>
    </row>
    <row r="31" spans="1:23" s="1" customFormat="1" ht="18" x14ac:dyDescent="0.35">
      <c r="A31" s="4"/>
      <c r="B31" s="4"/>
      <c r="C31" s="4"/>
      <c r="D31" s="4"/>
      <c r="E31" s="4"/>
      <c r="F31" s="4"/>
      <c r="G31" s="51"/>
      <c r="H31" s="51"/>
      <c r="I31" s="51"/>
      <c r="J31" s="16"/>
      <c r="K31" s="16" t="s">
        <v>7</v>
      </c>
      <c r="L31" s="16">
        <f>(1+F17)^-C23</f>
        <v>0.96038771307799808</v>
      </c>
      <c r="M31" s="16"/>
      <c r="N31" s="16"/>
      <c r="O31" s="16"/>
      <c r="P31" s="38"/>
      <c r="Q31" s="4"/>
      <c r="R31" s="4"/>
      <c r="S31" s="4"/>
      <c r="T31" s="4"/>
      <c r="U31" s="4"/>
      <c r="V31" s="4"/>
      <c r="W31" s="4"/>
    </row>
    <row r="32" spans="1:23" s="1" customFormat="1" ht="11.25" customHeight="1" x14ac:dyDescent="0.35">
      <c r="A32" s="4"/>
      <c r="B32" s="4"/>
      <c r="C32" s="4"/>
      <c r="D32" s="4"/>
      <c r="E32" s="4"/>
      <c r="F32" s="4"/>
      <c r="G32" s="34"/>
      <c r="H32" s="34"/>
      <c r="I32" s="34"/>
      <c r="J32" s="34"/>
      <c r="K32" s="34"/>
      <c r="L32" s="34"/>
      <c r="M32" s="34"/>
      <c r="N32" s="34"/>
      <c r="O32" s="34"/>
      <c r="P32" s="35"/>
      <c r="Q32" s="4"/>
      <c r="R32" s="4"/>
      <c r="S32" s="4"/>
      <c r="T32" s="4"/>
      <c r="U32" s="4"/>
      <c r="V32" s="4"/>
      <c r="W32" s="4"/>
    </row>
    <row r="33" spans="1:23" s="1" customFormat="1" ht="0.75" customHeight="1" x14ac:dyDescent="0.35">
      <c r="A33" s="4"/>
      <c r="B33" s="4"/>
      <c r="C33" s="4"/>
      <c r="D33" s="4"/>
      <c r="E33" s="4"/>
      <c r="F33" s="4"/>
      <c r="G33" s="34"/>
      <c r="H33" s="34"/>
      <c r="I33" s="34"/>
      <c r="J33" s="34"/>
      <c r="K33" s="34"/>
      <c r="L33" s="34"/>
      <c r="M33" s="34"/>
      <c r="N33" s="34"/>
      <c r="O33" s="34"/>
      <c r="P33" s="35"/>
      <c r="Q33" s="4"/>
      <c r="R33" s="4"/>
      <c r="S33" s="4"/>
      <c r="T33" s="4"/>
      <c r="U33" s="4"/>
      <c r="V33" s="4"/>
      <c r="W33" s="4"/>
    </row>
    <row r="34" spans="1:23" s="1" customFormat="1" ht="18" x14ac:dyDescent="0.35">
      <c r="A34" s="4"/>
      <c r="B34" s="4"/>
      <c r="C34" s="4"/>
      <c r="D34" s="4"/>
      <c r="E34" s="4"/>
      <c r="F34" s="4"/>
      <c r="G34" s="53" t="s">
        <v>14</v>
      </c>
      <c r="H34" s="53"/>
      <c r="I34" s="53"/>
      <c r="J34" s="39">
        <f>C9</f>
        <v>26000</v>
      </c>
      <c r="K34" s="19">
        <f>C23</f>
        <v>10</v>
      </c>
      <c r="L34" s="19">
        <f>F18</f>
        <v>1.0050000000000002E-2</v>
      </c>
      <c r="M34" s="19">
        <v>-1</v>
      </c>
      <c r="N34" s="19">
        <f>1+0.51%</f>
        <v>1.0051000000000001</v>
      </c>
      <c r="O34" s="19"/>
      <c r="P34" s="40">
        <f>J34*(((K34*L34)/(1-L35))-1)</f>
        <v>1458.703265636871</v>
      </c>
      <c r="Q34" s="10"/>
      <c r="R34" s="4"/>
      <c r="S34" s="4"/>
      <c r="T34" s="4"/>
      <c r="U34" s="4"/>
      <c r="V34" s="4"/>
      <c r="W34" s="4"/>
    </row>
    <row r="35" spans="1:23" s="1" customFormat="1" ht="18" x14ac:dyDescent="0.35">
      <c r="A35" s="4"/>
      <c r="B35" s="4"/>
      <c r="C35" s="4"/>
      <c r="D35" s="4"/>
      <c r="E35" s="4"/>
      <c r="F35" s="4"/>
      <c r="G35" s="53"/>
      <c r="H35" s="53"/>
      <c r="I35" s="53"/>
      <c r="J35" s="19"/>
      <c r="K35" s="19" t="s">
        <v>7</v>
      </c>
      <c r="L35" s="19">
        <f>(1+F18)^-C23</f>
        <v>0.90483891483433476</v>
      </c>
      <c r="M35" s="19"/>
      <c r="N35" s="19"/>
      <c r="O35" s="19"/>
      <c r="P35" s="41"/>
      <c r="Q35" s="4"/>
      <c r="R35" s="4"/>
      <c r="S35" s="4"/>
      <c r="T35" s="4"/>
      <c r="U35" s="4"/>
      <c r="V35" s="4"/>
      <c r="W35" s="4"/>
    </row>
    <row r="36" spans="1:23" s="1" customFormat="1" ht="9" customHeight="1" x14ac:dyDescent="0.35">
      <c r="A36" s="4"/>
      <c r="B36" s="4"/>
      <c r="C36" s="4"/>
      <c r="D36" s="4"/>
      <c r="E36" s="4"/>
      <c r="F36" s="4"/>
      <c r="G36" s="34"/>
      <c r="H36" s="34"/>
      <c r="I36" s="34"/>
      <c r="J36" s="34"/>
      <c r="K36" s="34"/>
      <c r="L36" s="34"/>
      <c r="M36" s="34"/>
      <c r="N36" s="34"/>
      <c r="O36" s="34"/>
      <c r="P36" s="35"/>
      <c r="Q36" s="4"/>
      <c r="R36" s="4"/>
      <c r="S36" s="4"/>
      <c r="T36" s="4"/>
      <c r="U36" s="4"/>
      <c r="V36" s="4"/>
      <c r="W36" s="4"/>
    </row>
    <row r="37" spans="1:23" s="1" customFormat="1" ht="3.75" customHeight="1" x14ac:dyDescent="0.35">
      <c r="A37" s="4"/>
      <c r="B37" s="4"/>
      <c r="C37" s="4"/>
      <c r="D37" s="4"/>
      <c r="E37" s="4"/>
      <c r="F37" s="4"/>
      <c r="G37" s="34"/>
      <c r="H37" s="34"/>
      <c r="I37" s="34"/>
      <c r="J37" s="34"/>
      <c r="K37" s="34"/>
      <c r="L37" s="34"/>
      <c r="M37" s="34"/>
      <c r="N37" s="34"/>
      <c r="O37" s="34"/>
      <c r="P37" s="35"/>
      <c r="Q37" s="4"/>
      <c r="R37" s="4"/>
      <c r="S37" s="4"/>
      <c r="T37" s="4"/>
      <c r="U37" s="4"/>
      <c r="V37" s="4"/>
      <c r="W37" s="4"/>
    </row>
    <row r="38" spans="1:23" s="1" customFormat="1" ht="16.5" customHeight="1" x14ac:dyDescent="0.35">
      <c r="A38" s="4"/>
      <c r="B38" s="4"/>
      <c r="C38" s="4"/>
      <c r="D38" s="4"/>
      <c r="E38" s="4"/>
      <c r="F38" s="4"/>
      <c r="G38" s="54" t="s">
        <v>15</v>
      </c>
      <c r="H38" s="54"/>
      <c r="I38" s="54"/>
      <c r="J38" s="42">
        <f>C9</f>
        <v>26000</v>
      </c>
      <c r="K38" s="22">
        <f>C23</f>
        <v>10</v>
      </c>
      <c r="L38" s="22">
        <f>F19</f>
        <v>1.9050000000000001E-2</v>
      </c>
      <c r="M38" s="22">
        <v>-1</v>
      </c>
      <c r="N38" s="22">
        <f>1+0.51%</f>
        <v>1.0051000000000001</v>
      </c>
      <c r="O38" s="22"/>
      <c r="P38" s="43">
        <f>J38*(((K38*L38)/(1-L39))-1)</f>
        <v>2801.214234974489</v>
      </c>
      <c r="Q38" s="4"/>
      <c r="R38" s="4"/>
      <c r="S38" s="4"/>
      <c r="T38" s="4"/>
      <c r="U38" s="4"/>
      <c r="V38" s="4"/>
      <c r="W38" s="4"/>
    </row>
    <row r="39" spans="1:23" s="1" customFormat="1" ht="16.5" customHeight="1" x14ac:dyDescent="0.35">
      <c r="A39" s="4"/>
      <c r="B39" s="4"/>
      <c r="C39" s="4"/>
      <c r="D39" s="4"/>
      <c r="E39" s="4"/>
      <c r="F39" s="4"/>
      <c r="G39" s="54"/>
      <c r="H39" s="54"/>
      <c r="I39" s="54"/>
      <c r="J39" s="22"/>
      <c r="K39" s="22" t="s">
        <v>7</v>
      </c>
      <c r="L39" s="22">
        <f>(1+F19)^-C23</f>
        <v>0.82802808383039039</v>
      </c>
      <c r="M39" s="22"/>
      <c r="N39" s="22"/>
      <c r="O39" s="22"/>
      <c r="P39" s="44"/>
      <c r="Q39" s="4"/>
      <c r="R39" s="4"/>
      <c r="S39" s="4"/>
      <c r="T39" s="4"/>
      <c r="U39" s="4"/>
      <c r="V39" s="4"/>
      <c r="W39" s="4"/>
    </row>
    <row r="40" spans="1:23" s="1" customFormat="1" ht="10.5" customHeight="1" x14ac:dyDescent="0.35">
      <c r="A40" s="4"/>
      <c r="B40" s="4"/>
      <c r="C40" s="4"/>
      <c r="D40" s="4"/>
      <c r="E40" s="4"/>
      <c r="F40" s="4"/>
      <c r="G40" s="34"/>
      <c r="H40" s="34"/>
      <c r="I40" s="34"/>
      <c r="J40" s="34"/>
      <c r="K40" s="34"/>
      <c r="L40" s="34"/>
      <c r="M40" s="34"/>
      <c r="N40" s="34"/>
      <c r="O40" s="34"/>
      <c r="P40" s="35"/>
      <c r="Q40" s="4"/>
      <c r="R40" s="4"/>
      <c r="S40" s="4"/>
      <c r="T40" s="4"/>
      <c r="U40" s="4"/>
      <c r="V40" s="4"/>
      <c r="W40" s="4"/>
    </row>
    <row r="41" spans="1:23" s="1" customFormat="1" ht="3.75" customHeight="1" x14ac:dyDescent="0.35">
      <c r="A41" s="4"/>
      <c r="B41" s="4"/>
      <c r="C41" s="4"/>
      <c r="D41" s="4"/>
      <c r="E41" s="4"/>
      <c r="F41" s="4"/>
      <c r="G41" s="34"/>
      <c r="H41" s="34"/>
      <c r="I41" s="34"/>
      <c r="J41" s="34"/>
      <c r="K41" s="34"/>
      <c r="L41" s="34"/>
      <c r="M41" s="34"/>
      <c r="N41" s="34"/>
      <c r="O41" s="34"/>
      <c r="P41" s="35"/>
      <c r="Q41" s="4"/>
      <c r="R41" s="4"/>
      <c r="S41" s="4"/>
      <c r="T41" s="4"/>
      <c r="U41" s="4"/>
      <c r="V41" s="4"/>
      <c r="W41" s="4"/>
    </row>
    <row r="42" spans="1:23" s="1" customFormat="1" ht="18" x14ac:dyDescent="0.35">
      <c r="A42" s="4"/>
      <c r="B42" s="4"/>
      <c r="C42" s="4"/>
      <c r="D42" s="4"/>
      <c r="E42" s="4"/>
      <c r="F42" s="4"/>
      <c r="G42" s="49" t="s">
        <v>16</v>
      </c>
      <c r="H42" s="49"/>
      <c r="I42" s="49"/>
      <c r="J42" s="45">
        <f>C9</f>
        <v>26000</v>
      </c>
      <c r="K42" s="25">
        <v>10</v>
      </c>
      <c r="L42" s="25">
        <f>F20</f>
        <v>3.1550000000000002E-2</v>
      </c>
      <c r="M42" s="25">
        <v>-1</v>
      </c>
      <c r="N42" s="25">
        <f>1+0.51%</f>
        <v>1.0051000000000001</v>
      </c>
      <c r="O42" s="25"/>
      <c r="P42" s="46">
        <f>J42*(((K42*L42)/(1-L43))-1)</f>
        <v>4721.5242127722177</v>
      </c>
      <c r="Q42" s="10"/>
      <c r="R42" s="4"/>
      <c r="S42" s="4"/>
      <c r="T42" s="4"/>
      <c r="U42" s="4"/>
      <c r="V42" s="4"/>
      <c r="W42" s="4"/>
    </row>
    <row r="43" spans="1:23" s="1" customFormat="1" ht="18" x14ac:dyDescent="0.35">
      <c r="A43" s="4"/>
      <c r="B43" s="4"/>
      <c r="C43" s="4"/>
      <c r="D43" s="4"/>
      <c r="E43" s="4"/>
      <c r="F43" s="4"/>
      <c r="G43" s="49"/>
      <c r="H43" s="49"/>
      <c r="I43" s="49"/>
      <c r="J43" s="25"/>
      <c r="K43" s="25" t="s">
        <v>7</v>
      </c>
      <c r="L43" s="25">
        <f>(1+F20)^-C23</f>
        <v>0.73298850853924524</v>
      </c>
      <c r="M43" s="25"/>
      <c r="N43" s="25"/>
      <c r="O43" s="25"/>
      <c r="P43" s="47"/>
      <c r="Q43" s="4"/>
      <c r="R43" s="4"/>
      <c r="S43" s="4"/>
      <c r="T43" s="4"/>
      <c r="U43" s="4"/>
      <c r="V43" s="4"/>
      <c r="W43" s="4"/>
    </row>
    <row r="44" spans="1:23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</sheetData>
  <sheetProtection algorithmName="SHA-512" hashValue="1KB1fPVq0Bx3sGsBKVa1oq4RrBNmEdJKH7+2bhCwMkODYul1aBY1Rs2n1RPWeU+8xEN9GwFMWvbHA/5a1x9Qrg==" saltValue="Uw4/Cosn2CH8htLg0jG3WA==" spinCount="100000" sheet="1" objects="1" scenarios="1" selectLockedCells="1"/>
  <mergeCells count="6">
    <mergeCell ref="G42:I43"/>
    <mergeCell ref="A6:P6"/>
    <mergeCell ref="G30:I31"/>
    <mergeCell ref="G26:I27"/>
    <mergeCell ref="G34:I35"/>
    <mergeCell ref="G38:I39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Calcolo contributo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2022-06-14T10:14:34Z</dcterms:modified>
</cp:coreProperties>
</file>